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86194676-7821-4524-8282-67C48F199C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10" i="1"/>
  <c r="I10" i="1"/>
  <c r="J10" i="1"/>
  <c r="K10" i="1"/>
  <c r="B9" i="1"/>
  <c r="B8" i="1"/>
  <c r="C8" i="1"/>
  <c r="D8" i="1"/>
  <c r="E8" i="1"/>
  <c r="F8" i="1"/>
  <c r="G8" i="1"/>
  <c r="H8" i="1"/>
  <c r="I8" i="1"/>
  <c r="J8" i="1"/>
  <c r="K8" i="1"/>
  <c r="C9" i="1"/>
  <c r="D9" i="1"/>
  <c r="D11" i="1" s="1"/>
  <c r="E9" i="1"/>
  <c r="F9" i="1"/>
  <c r="G9" i="1"/>
  <c r="H9" i="1"/>
  <c r="I9" i="1"/>
  <c r="J9" i="1"/>
  <c r="K9" i="1"/>
  <c r="K11" i="1" s="1"/>
  <c r="K21" i="1"/>
  <c r="J21" i="1"/>
  <c r="I21" i="1"/>
  <c r="H21" i="1"/>
  <c r="G21" i="1"/>
  <c r="F21" i="1"/>
  <c r="E21" i="1"/>
  <c r="D21" i="1"/>
  <c r="C21" i="1"/>
  <c r="B21" i="1"/>
  <c r="K20" i="1"/>
  <c r="J20" i="1"/>
  <c r="I20" i="1"/>
  <c r="H20" i="1"/>
  <c r="G20" i="1"/>
  <c r="F20" i="1"/>
  <c r="E20" i="1"/>
  <c r="D20" i="1"/>
  <c r="C20" i="1"/>
  <c r="B20" i="1"/>
  <c r="K19" i="1"/>
  <c r="J19" i="1"/>
  <c r="I19" i="1"/>
  <c r="H19" i="1"/>
  <c r="G19" i="1"/>
  <c r="F19" i="1"/>
  <c r="E19" i="1"/>
  <c r="D19" i="1"/>
  <c r="C19" i="1"/>
  <c r="B19" i="1"/>
  <c r="K16" i="1"/>
  <c r="J16" i="1"/>
  <c r="I16" i="1"/>
  <c r="H16" i="1"/>
  <c r="G16" i="1"/>
  <c r="F16" i="1"/>
  <c r="E16" i="1"/>
  <c r="D16" i="1"/>
  <c r="C16" i="1"/>
  <c r="B16" i="1"/>
  <c r="K15" i="1"/>
  <c r="J15" i="1"/>
  <c r="I15" i="1"/>
  <c r="H15" i="1"/>
  <c r="G15" i="1"/>
  <c r="F15" i="1"/>
  <c r="E15" i="1"/>
  <c r="D15" i="1"/>
  <c r="C15" i="1"/>
  <c r="B15" i="1"/>
  <c r="K14" i="1"/>
  <c r="J14" i="1"/>
  <c r="I14" i="1"/>
  <c r="H14" i="1"/>
  <c r="G14" i="1"/>
  <c r="F14" i="1"/>
  <c r="E14" i="1"/>
  <c r="D14" i="1"/>
  <c r="C14" i="1"/>
  <c r="B14" i="1"/>
  <c r="K13" i="1"/>
  <c r="J13" i="1"/>
  <c r="I13" i="1"/>
  <c r="H13" i="1"/>
  <c r="G13" i="1"/>
  <c r="F13" i="1"/>
  <c r="E13" i="1"/>
  <c r="D13" i="1"/>
  <c r="C13" i="1"/>
  <c r="B13" i="1"/>
  <c r="K7" i="1"/>
  <c r="J7" i="1"/>
  <c r="I7" i="1"/>
  <c r="H7" i="1"/>
  <c r="G7" i="1"/>
  <c r="F7" i="1"/>
  <c r="E7" i="1"/>
  <c r="D7" i="1"/>
  <c r="C7" i="1"/>
  <c r="B7" i="1"/>
  <c r="K17" i="1" l="1"/>
  <c r="J17" i="1"/>
  <c r="I17" i="1"/>
  <c r="H17" i="1"/>
  <c r="G17" i="1"/>
  <c r="F17" i="1"/>
  <c r="E17" i="1"/>
  <c r="D17" i="1"/>
  <c r="C17" i="1"/>
  <c r="B17" i="1"/>
  <c r="F11" i="1"/>
  <c r="F12" i="1" s="1"/>
  <c r="F18" i="1" s="1"/>
  <c r="F22" i="1" s="1"/>
  <c r="C11" i="1"/>
  <c r="C12" i="1" s="1"/>
  <c r="C18" i="1" s="1"/>
  <c r="C22" i="1" s="1"/>
  <c r="I11" i="1"/>
  <c r="I12" i="1" s="1"/>
  <c r="G11" i="1"/>
  <c r="G12" i="1" s="1"/>
  <c r="E11" i="1"/>
  <c r="E12" i="1" s="1"/>
  <c r="J11" i="1"/>
  <c r="J12" i="1" s="1"/>
  <c r="H11" i="1"/>
  <c r="H12" i="1" s="1"/>
  <c r="D12" i="1"/>
  <c r="K12" i="1"/>
  <c r="L10" i="1"/>
  <c r="M10" i="1" s="1"/>
  <c r="B11" i="1"/>
  <c r="B12" i="1" s="1"/>
  <c r="L8" i="1"/>
  <c r="M8" i="1" s="1"/>
  <c r="N8" i="1" s="1"/>
  <c r="O8" i="1" s="1"/>
  <c r="L9" i="1"/>
  <c r="L13" i="1"/>
  <c r="L20" i="1"/>
  <c r="M20" i="1" s="1"/>
  <c r="N20" i="1" s="1"/>
  <c r="O20" i="1" s="1"/>
  <c r="L19" i="1"/>
  <c r="M19" i="1" s="1"/>
  <c r="N19" i="1" s="1"/>
  <c r="O19" i="1" s="1"/>
  <c r="L7" i="1"/>
  <c r="L14" i="1"/>
  <c r="M14" i="1" s="1"/>
  <c r="N14" i="1" s="1"/>
  <c r="O14" i="1" s="1"/>
  <c r="L16" i="1"/>
  <c r="M16" i="1" s="1"/>
  <c r="L15" i="1"/>
  <c r="M15" i="1" s="1"/>
  <c r="N15" i="1" s="1"/>
  <c r="O15" i="1" s="1"/>
  <c r="L21" i="1"/>
  <c r="M21" i="1" s="1"/>
  <c r="I18" i="1" l="1"/>
  <c r="I22" i="1" s="1"/>
  <c r="G18" i="1"/>
  <c r="G22" i="1" s="1"/>
  <c r="E18" i="1"/>
  <c r="E22" i="1" s="1"/>
  <c r="J18" i="1"/>
  <c r="J22" i="1" s="1"/>
  <c r="H18" i="1"/>
  <c r="H22" i="1" s="1"/>
  <c r="D18" i="1"/>
  <c r="D22" i="1" s="1"/>
  <c r="K18" i="1"/>
  <c r="K22" i="1" s="1"/>
  <c r="B18" i="1"/>
  <c r="B22" i="1" s="1"/>
  <c r="M13" i="1"/>
  <c r="L17" i="1"/>
  <c r="M9" i="1"/>
  <c r="L11" i="1"/>
  <c r="L12" i="1" s="1"/>
  <c r="L18" i="1" s="1"/>
  <c r="P8" i="1"/>
  <c r="P14" i="1"/>
  <c r="P15" i="1"/>
  <c r="P20" i="1"/>
  <c r="N21" i="1"/>
  <c r="O21" i="1" s="1"/>
  <c r="M7" i="1"/>
  <c r="N7" i="1" s="1"/>
  <c r="O7" i="1" s="1"/>
  <c r="P19" i="1"/>
  <c r="N16" i="1"/>
  <c r="O16" i="1" s="1"/>
  <c r="M11" i="1" l="1"/>
  <c r="N9" i="1"/>
  <c r="O9" i="1" s="1"/>
  <c r="M17" i="1"/>
  <c r="N17" i="1" s="1"/>
  <c r="N13" i="1"/>
  <c r="L22" i="1"/>
  <c r="P7" i="1"/>
  <c r="M12" i="1"/>
  <c r="P9" i="1"/>
  <c r="P16" i="1"/>
  <c r="P21" i="1"/>
  <c r="O13" i="1" l="1"/>
  <c r="P13" i="1"/>
  <c r="P17" i="1"/>
  <c r="O17" i="1"/>
  <c r="M18" i="1"/>
  <c r="N12" i="1"/>
  <c r="O12" i="1" s="1"/>
  <c r="N10" i="1"/>
  <c r="N18" i="1" l="1"/>
  <c r="M22" i="1"/>
  <c r="N22" i="1" s="1"/>
  <c r="P10" i="1"/>
  <c r="O10" i="1"/>
  <c r="N11" i="1"/>
  <c r="O11" i="1" s="1"/>
  <c r="P18" i="1" l="1"/>
  <c r="O18" i="1"/>
  <c r="P22" i="1"/>
  <c r="O22" i="1"/>
  <c r="P11" i="1"/>
  <c r="P12" i="1"/>
</calcChain>
</file>

<file path=xl/sharedStrings.xml><?xml version="1.0" encoding="utf-8"?>
<sst xmlns="http://schemas.openxmlformats.org/spreadsheetml/2006/main" count="43" uniqueCount="41">
  <si>
    <t>Profit and Loss</t>
  </si>
  <si>
    <t>2026 Monthly, 2027 &amp; 2028 Projected Monthly</t>
  </si>
  <si>
    <t>YR 1 Total</t>
  </si>
  <si>
    <t>YR 2 Totals</t>
  </si>
  <si>
    <t>YR 3 Totals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</si>
  <si>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</si>
  <si>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</si>
  <si>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</si>
  <si>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</si>
  <si>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</si>
  <si>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</si>
  <si>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</si>
  <si>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</si>
  <si>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</si>
  <si>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</si>
  <si>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12</t>
  </si>
  <si>
    <t>Total</t>
  </si>
  <si>
    <t>Jan-Dec</t>
  </si>
  <si>
    <t>Income</t>
  </si>
  <si>
    <t>Cost of Goods Sold</t>
  </si>
  <si>
    <t xml:space="preserve">   COGS</t>
  </si>
  <si>
    <t>Cost of Labor</t>
  </si>
  <si>
    <t>Gross Profit</t>
  </si>
  <si>
    <t xml:space="preserve">   Total 6000 General &amp; Administrative</t>
  </si>
  <si>
    <t xml:space="preserve">   Total 6600 Kitchen &amp; Storefront Expenses</t>
  </si>
  <si>
    <t xml:space="preserve">   Total 6700 Cost of Occupancy</t>
  </si>
  <si>
    <t xml:space="preserve">   7200 Franchising Costs</t>
  </si>
  <si>
    <t>Total Expenses</t>
  </si>
  <si>
    <t>Net Operating Income</t>
  </si>
  <si>
    <t xml:space="preserve">   Total 8100 Other Expense</t>
  </si>
  <si>
    <t>Total Other Expenses</t>
  </si>
  <si>
    <t>Net Other Income</t>
  </si>
  <si>
    <t>Net Income</t>
  </si>
  <si>
    <t>Month 11</t>
  </si>
  <si>
    <t>Assumptions:</t>
  </si>
  <si>
    <t>4.) Officer compensation is not included but there is plenty of free cash flow to allow</t>
  </si>
  <si>
    <t>1.) Historical Operations are based on tax returns and financials of our other 6 existing locations.</t>
  </si>
  <si>
    <t>2) Revenue Mix as follows: Desserts and Donuts (85%), Dirty Sodas (10%), misellanous items (5%)</t>
  </si>
  <si>
    <t>3) COGS expected to be 50% of revenue</t>
  </si>
  <si>
    <t>5.) Salaries &amp; Wages are estimated to be 28% of sales</t>
  </si>
  <si>
    <t>6) Expenses expected to be 30% of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</si>
</sst>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12"/>
      <color theme="1"/>
      <name val="Helvetica"/>
      <family val="2"/>
    </font>
    <font>
      <b/>
      <sz val="12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43" fontId="5" fillId="0" borderId="0" xfId="1" quotePrefix="1" applyFont="1" applyAlignment="1">
      <alignment horizontal="center"/>
    </xf>
    <xf numFmtId="0" fontId="0" fillId="0" borderId="0" xfId="0" applyAlignment="1">
      <alignment wrapText="1"/>
    </xf>
    <xf numFmtId="43" fontId="6" fillId="0" borderId="0" xfId="1" applyFont="1" applyAlignment="1">
      <alignment horizontal="center" wrapText="1"/>
    </xf>
    <xf numFmtId="17" fontId="6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left" wrapText="1"/>
    </xf>
    <xf numFmtId="43" fontId="2" fillId="0" borderId="0" xfId="1" applyFont="1"/>
    <xf numFmtId="0" fontId="2" fillId="0" borderId="0" xfId="0" applyFont="1"/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MagdaSojka/AppData/Local/Microsoft/Windows/INetCache/Content.Outlook/9D717FZR/Projections%20Crumbl.xlsx" TargetMode="External"/><Relationship Id="rId2" Type="http://schemas.openxmlformats.org/officeDocument/2006/relationships/externalLinkPath" Target="file:///C:\Users\MagdaSojka\AppData\Local\Microsoft\Windows\INetCache\Content.Outlook\9D717FZR\Projections%20Crumbl.xlsx" TargetMode="External"/><Relationship Id="rId1" Type="http://schemas.openxmlformats.org/officeDocument/2006/relationships/externalLinkPath" Target="/Users/MagdaSojka/AppData/Local/Microsoft/Windows/INetCache/Content.Outlook/9D717FZR/Projections%20Crumb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eominster"/>
      <sheetName val="Attleboro"/>
      <sheetName val="Foxborough"/>
      <sheetName val="Leominster 2"/>
      <sheetName val="Hudson"/>
      <sheetName val="East Greeenwich"/>
      <sheetName val="Millbury"/>
      <sheetName val="Shrewsbury"/>
    </sheetNames>
    <sheetDataSet>
      <sheetData sheetId="0"/>
      <sheetData sheetId="1">
        <row r="7">
          <cell r="B7">
            <v>167276.78000000003</v>
          </cell>
          <cell r="C7">
            <v>150807.22</v>
          </cell>
          <cell r="D7">
            <v>154534.92000000001</v>
          </cell>
          <cell r="E7">
            <v>152192.6</v>
          </cell>
          <cell r="F7">
            <v>152429.01999999999</v>
          </cell>
          <cell r="G7">
            <v>141139.57999999999</v>
          </cell>
          <cell r="H7">
            <v>138318.77000000002</v>
          </cell>
          <cell r="I7">
            <v>123974.56999999999</v>
          </cell>
          <cell r="J7">
            <v>103115.47</v>
          </cell>
          <cell r="K7">
            <v>125805.79999999999</v>
          </cell>
        </row>
        <row r="21">
          <cell r="B21">
            <v>35897.039999999994</v>
          </cell>
          <cell r="C21">
            <v>36538.370000000003</v>
          </cell>
          <cell r="D21">
            <v>36470.250000000007</v>
          </cell>
          <cell r="E21">
            <v>31595.729999999996</v>
          </cell>
          <cell r="F21">
            <v>30300.02</v>
          </cell>
          <cell r="G21">
            <v>27150.989999999998</v>
          </cell>
          <cell r="H21">
            <v>43810.69</v>
          </cell>
          <cell r="I21">
            <v>28881.129999999997</v>
          </cell>
          <cell r="J21">
            <v>22881.199999999997</v>
          </cell>
          <cell r="K21">
            <v>34431.01</v>
          </cell>
        </row>
        <row r="64">
          <cell r="B64">
            <v>104196.76</v>
          </cell>
          <cell r="C64">
            <v>71379.549999999988</v>
          </cell>
          <cell r="D64">
            <v>81383.399999999994</v>
          </cell>
          <cell r="E64">
            <v>80049.149999999994</v>
          </cell>
          <cell r="F64">
            <v>74671.16</v>
          </cell>
          <cell r="G64">
            <v>67964.33</v>
          </cell>
          <cell r="H64">
            <v>72855.62</v>
          </cell>
          <cell r="I64">
            <v>68905.929999999993</v>
          </cell>
          <cell r="J64">
            <v>66156.930000000008</v>
          </cell>
          <cell r="K64">
            <v>64247.54</v>
          </cell>
        </row>
        <row r="89">
          <cell r="B89">
            <v>17746.039999999997</v>
          </cell>
          <cell r="C89">
            <v>12640.290000000003</v>
          </cell>
          <cell r="D89">
            <v>13494.710000000001</v>
          </cell>
          <cell r="E89">
            <v>13802.4</v>
          </cell>
          <cell r="F89">
            <v>12574.22</v>
          </cell>
          <cell r="G89">
            <v>13857.069999999996</v>
          </cell>
          <cell r="H89">
            <v>14873.41</v>
          </cell>
          <cell r="I89">
            <v>12212.68</v>
          </cell>
          <cell r="J89">
            <v>12959.589999999998</v>
          </cell>
          <cell r="K89">
            <v>15878.56</v>
          </cell>
        </row>
        <row r="95">
          <cell r="B95">
            <v>2018.83</v>
          </cell>
          <cell r="C95">
            <v>912.11</v>
          </cell>
          <cell r="D95">
            <v>1271.08</v>
          </cell>
          <cell r="E95">
            <v>1559.43</v>
          </cell>
          <cell r="F95">
            <v>3136.31</v>
          </cell>
          <cell r="G95">
            <v>1623.89</v>
          </cell>
          <cell r="H95">
            <v>1263.08</v>
          </cell>
          <cell r="I95">
            <v>1922.5099999999998</v>
          </cell>
          <cell r="J95">
            <v>2327.21</v>
          </cell>
          <cell r="K95">
            <v>2377.38</v>
          </cell>
        </row>
        <row r="110">
          <cell r="B110">
            <v>6336.7699999999995</v>
          </cell>
          <cell r="C110">
            <v>6465.1900000000005</v>
          </cell>
          <cell r="D110">
            <v>6084.99</v>
          </cell>
          <cell r="E110">
            <v>6338.7699999999995</v>
          </cell>
          <cell r="F110">
            <v>21464.870000000003</v>
          </cell>
          <cell r="G110">
            <v>12519.900000000001</v>
          </cell>
          <cell r="H110">
            <v>9594.36</v>
          </cell>
          <cell r="I110">
            <v>9806.0300000000007</v>
          </cell>
          <cell r="J110">
            <v>10867.84</v>
          </cell>
          <cell r="K110">
            <v>15231.330000000002</v>
          </cell>
        </row>
        <row r="123">
          <cell r="B123">
            <v>5067.9400000000005</v>
          </cell>
          <cell r="C123">
            <v>5067.9400000000005</v>
          </cell>
          <cell r="D123">
            <v>5067.9400000000005</v>
          </cell>
          <cell r="E123">
            <v>5067.9400000000005</v>
          </cell>
          <cell r="F123">
            <v>5067.9400000000005</v>
          </cell>
          <cell r="G123">
            <v>5067.9400000000005</v>
          </cell>
          <cell r="H123">
            <v>5067.9400000000005</v>
          </cell>
          <cell r="I123">
            <v>8022.31</v>
          </cell>
          <cell r="J123">
            <v>7317.9400000000005</v>
          </cell>
          <cell r="K123">
            <v>7317.9400000000005</v>
          </cell>
        </row>
        <row r="124">
          <cell r="B124">
            <v>5067.9400000000005</v>
          </cell>
          <cell r="C124">
            <v>5067.9400000000005</v>
          </cell>
          <cell r="D124">
            <v>5067.9400000000005</v>
          </cell>
          <cell r="E124">
            <v>5067.9400000000005</v>
          </cell>
          <cell r="F124">
            <v>5067.9400000000005</v>
          </cell>
          <cell r="G124">
            <v>5067.9400000000005</v>
          </cell>
          <cell r="H124">
            <v>5067.9400000000005</v>
          </cell>
          <cell r="I124">
            <v>8022.31</v>
          </cell>
          <cell r="J124">
            <v>7317.9400000000005</v>
          </cell>
          <cell r="K124">
            <v>7317.9400000000005</v>
          </cell>
        </row>
        <row r="125">
          <cell r="B125">
            <v>-5067.9400000000005</v>
          </cell>
          <cell r="C125">
            <v>-5067.9400000000005</v>
          </cell>
          <cell r="D125">
            <v>-5067.9400000000005</v>
          </cell>
          <cell r="E125">
            <v>-5067.9400000000005</v>
          </cell>
          <cell r="F125">
            <v>-5067.9400000000005</v>
          </cell>
          <cell r="G125">
            <v>-5067.9400000000005</v>
          </cell>
          <cell r="H125">
            <v>-5067.9400000000005</v>
          </cell>
          <cell r="I125">
            <v>-8022.31</v>
          </cell>
          <cell r="J125">
            <v>-7317.9400000000005</v>
          </cell>
          <cell r="K125">
            <v>-7317.9400000000005</v>
          </cell>
        </row>
      </sheetData>
      <sheetData sheetId="2">
        <row r="7">
          <cell r="B7">
            <v>135327.87</v>
          </cell>
          <cell r="C7">
            <v>125385.64000000001</v>
          </cell>
          <cell r="D7">
            <v>130807.11000000002</v>
          </cell>
          <cell r="E7">
            <v>147127.43000000002</v>
          </cell>
          <cell r="F7">
            <v>137120.17000000001</v>
          </cell>
          <cell r="G7">
            <v>131012.30000000002</v>
          </cell>
          <cell r="H7">
            <v>132760.53000000003</v>
          </cell>
          <cell r="I7">
            <v>125749.79999999999</v>
          </cell>
          <cell r="J7">
            <v>101376.76000000001</v>
          </cell>
          <cell r="K7">
            <v>118203.73999999999</v>
          </cell>
        </row>
        <row r="21">
          <cell r="B21">
            <v>41580.53</v>
          </cell>
          <cell r="C21">
            <v>29709.86</v>
          </cell>
          <cell r="D21">
            <v>37819.479999999996</v>
          </cell>
          <cell r="E21">
            <v>33324.959999999999</v>
          </cell>
          <cell r="F21">
            <v>32270.759999999995</v>
          </cell>
          <cell r="G21">
            <v>33445.68</v>
          </cell>
          <cell r="H21">
            <v>35245.269999999997</v>
          </cell>
          <cell r="I21">
            <v>33222.47</v>
          </cell>
          <cell r="J21">
            <v>23503.14</v>
          </cell>
          <cell r="K21">
            <v>28076.719999999998</v>
          </cell>
        </row>
        <row r="89">
          <cell r="B89">
            <v>791.1</v>
          </cell>
          <cell r="C89">
            <v>704.54</v>
          </cell>
          <cell r="D89">
            <v>276.92</v>
          </cell>
          <cell r="E89">
            <v>363.14</v>
          </cell>
          <cell r="F89">
            <v>416.43</v>
          </cell>
          <cell r="G89">
            <v>639.02</v>
          </cell>
          <cell r="H89">
            <v>646.74</v>
          </cell>
          <cell r="I89">
            <v>1260.82</v>
          </cell>
          <cell r="J89">
            <v>963.8</v>
          </cell>
          <cell r="K89">
            <v>757.49</v>
          </cell>
        </row>
        <row r="95">
          <cell r="B95">
            <v>1245.1300000000001</v>
          </cell>
          <cell r="C95">
            <v>423.59</v>
          </cell>
          <cell r="D95">
            <v>1245.1300000000001</v>
          </cell>
          <cell r="E95">
            <v>1245.1300000000001</v>
          </cell>
          <cell r="F95">
            <v>1245.1300000000001</v>
          </cell>
          <cell r="G95">
            <v>1245.1300000000001</v>
          </cell>
          <cell r="H95">
            <v>1245.1300000000001</v>
          </cell>
          <cell r="I95">
            <v>1245.1300000000001</v>
          </cell>
          <cell r="J95">
            <v>1245.1300000000001</v>
          </cell>
          <cell r="K95">
            <v>1245.1300000000001</v>
          </cell>
        </row>
        <row r="110">
          <cell r="B110">
            <v>13346.11</v>
          </cell>
          <cell r="C110">
            <v>13210.36</v>
          </cell>
          <cell r="D110">
            <v>12678.060000000001</v>
          </cell>
          <cell r="E110">
            <v>17300.13</v>
          </cell>
          <cell r="F110">
            <v>12193.71</v>
          </cell>
          <cell r="G110">
            <v>12591.65</v>
          </cell>
          <cell r="H110">
            <v>15967.269999999999</v>
          </cell>
          <cell r="I110">
            <v>12121.5</v>
          </cell>
          <cell r="J110">
            <v>10012.64</v>
          </cell>
          <cell r="K110">
            <v>13900.3</v>
          </cell>
        </row>
        <row r="111">
          <cell r="B111">
            <v>41063.910000000003</v>
          </cell>
          <cell r="C111">
            <v>34859.94</v>
          </cell>
          <cell r="D111">
            <v>43449.81</v>
          </cell>
          <cell r="E111">
            <v>41038.400000000001</v>
          </cell>
          <cell r="F111">
            <v>37500.44</v>
          </cell>
          <cell r="G111">
            <v>38521.950000000004</v>
          </cell>
          <cell r="H111">
            <v>41110.25</v>
          </cell>
          <cell r="I111">
            <v>37904.480000000003</v>
          </cell>
          <cell r="J111">
            <v>36245.440000000002</v>
          </cell>
          <cell r="K111">
            <v>45123.17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1"/>
  <sheetViews>
    <sheetView tabSelected="1" topLeftCell="A14" workbookViewId="0">
      <selection activeCell="J26" sqref="J26"/>
    </sheetView>
  </sheetViews>
  <sheetFormatPr defaultColWidth="8.85546875" defaultRowHeight="15" x14ac:dyDescent="0.25"/>
  <cols>
    <col min="1" max="1" width="24.28515625" customWidth="1"/>
    <col min="2" max="12" width="11.7109375" style="1" bestFit="1" customWidth="1"/>
    <col min="13" max="13" width="11.42578125" style="1" bestFit="1" customWidth="1"/>
    <col min="14" max="16" width="13.28515625" style="1" bestFit="1" customWidth="1"/>
  </cols>
  <sheetData>
    <row r="1" spans="1:38" ht="18" x14ac:dyDescent="0.25">
      <c r="A1" s="11"/>
      <c r="B1" s="12"/>
      <c r="C1" s="12"/>
      <c r="D1" s="12"/>
      <c r="E1" s="12"/>
      <c r="F1" s="12"/>
      <c r="G1" s="12"/>
      <c r="H1" s="12"/>
    </row>
    <row r="2" spans="1:38" ht="18.75" thickBot="1" x14ac:dyDescent="0.3">
      <c r="A2" s="11" t="s">
        <v>0</v>
      </c>
      <c r="B2" s="12"/>
      <c r="C2" s="12"/>
      <c r="D2" s="12"/>
      <c r="E2" s="12"/>
      <c r="F2" s="12"/>
      <c r="G2" s="12"/>
      <c r="H2" s="12"/>
    </row>
    <row r="3" spans="1:38" x14ac:dyDescent="0.25">
      <c r="A3" s="13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O3" s="14"/>
      <c r="P3" s="15"/>
    </row>
    <row r="4" spans="1:38" x14ac:dyDescent="0.25">
      <c r="N4" s="2" t="s">
        <v>2</v>
      </c>
      <c r="O4" s="1" t="s">
        <v>3</v>
      </c>
      <c r="P4" s="1" t="s">
        <v>4</v>
      </c>
    </row>
    <row r="5" spans="1:38" ht="16.350000000000001" customHeight="1" x14ac:dyDescent="0.25">
      <c r="A5" s="3"/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33</v>
      </c>
      <c r="M5" s="4" t="s">
        <v>15</v>
      </c>
      <c r="N5" s="4" t="s">
        <v>16</v>
      </c>
      <c r="O5" s="4" t="s">
        <v>17</v>
      </c>
      <c r="P5" s="4" t="s">
        <v>17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x14ac:dyDescent="0.25">
      <c r="A6" s="3"/>
    </row>
    <row r="7" spans="1:38" x14ac:dyDescent="0.25">
      <c r="A7" s="6" t="s">
        <v>18</v>
      </c>
      <c r="B7" s="1">
        <f>([1]Attleboro!B7+[1]Foxborough!B7)/2</f>
        <v>151302.32500000001</v>
      </c>
      <c r="C7" s="1">
        <f>([1]Attleboro!C7+[1]Foxborough!C7)/2</f>
        <v>138096.43</v>
      </c>
      <c r="D7" s="1">
        <f>([1]Attleboro!D7+[1]Foxborough!D7)/2</f>
        <v>142671.01500000001</v>
      </c>
      <c r="E7" s="1">
        <f>([1]Attleboro!E7+[1]Foxborough!E7)/2</f>
        <v>149660.01500000001</v>
      </c>
      <c r="F7" s="1">
        <f>([1]Attleboro!F7+[1]Foxborough!F7)/2</f>
        <v>144774.595</v>
      </c>
      <c r="G7" s="1">
        <f>([1]Attleboro!G7+[1]Foxborough!G7)/2</f>
        <v>136075.94</v>
      </c>
      <c r="H7" s="1">
        <f>([1]Attleboro!H7+[1]Foxborough!H7)/2</f>
        <v>135539.65000000002</v>
      </c>
      <c r="I7" s="1">
        <f>([1]Attleboro!I7+[1]Foxborough!I7)/2</f>
        <v>124862.185</v>
      </c>
      <c r="J7" s="1">
        <f>([1]Attleboro!J7+[1]Foxborough!J7)/2</f>
        <v>102246.11500000001</v>
      </c>
      <c r="K7" s="1">
        <f>([1]Attleboro!K7+[1]Foxborough!K7)/2</f>
        <v>122004.76999999999</v>
      </c>
      <c r="L7" s="1">
        <f>SUM(B7:K7)/10</f>
        <v>134723.304</v>
      </c>
      <c r="M7" s="1">
        <f>SUM(C7:L7)/10</f>
        <v>133065.4019</v>
      </c>
      <c r="N7" s="1">
        <f>SUM(B7:M7)</f>
        <v>1615021.7459</v>
      </c>
      <c r="O7" s="1">
        <f>N7*1.06</f>
        <v>1711923.0506540001</v>
      </c>
      <c r="P7" s="1">
        <f>N7*1.07</f>
        <v>1728073.2681130001</v>
      </c>
    </row>
    <row r="8" spans="1:38" x14ac:dyDescent="0.25">
      <c r="A8" s="6" t="s">
        <v>19</v>
      </c>
      <c r="B8" s="1">
        <f>([1]Attleboro!B20+[1]Foxborough!B20)/2</f>
        <v>0</v>
      </c>
      <c r="C8" s="1">
        <f>([1]Attleboro!C20+[1]Foxborough!C20)/2</f>
        <v>0</v>
      </c>
      <c r="D8" s="1">
        <f>([1]Attleboro!D20+[1]Foxborough!D20)/2</f>
        <v>0</v>
      </c>
      <c r="E8" s="1">
        <f>([1]Attleboro!E20+[1]Foxborough!E20)/2</f>
        <v>0</v>
      </c>
      <c r="F8" s="1">
        <f>([1]Attleboro!F20+[1]Foxborough!F20)/2</f>
        <v>0</v>
      </c>
      <c r="G8" s="1">
        <f>([1]Attleboro!G20+[1]Foxborough!G20)/2</f>
        <v>0</v>
      </c>
      <c r="H8" s="1">
        <f>([1]Attleboro!H20+[1]Foxborough!H20)/2</f>
        <v>0</v>
      </c>
      <c r="I8" s="1">
        <f>([1]Attleboro!I20+[1]Foxborough!I20)/2</f>
        <v>0</v>
      </c>
      <c r="J8" s="1">
        <f>([1]Attleboro!J20+[1]Foxborough!J20)/2</f>
        <v>0</v>
      </c>
      <c r="K8" s="1">
        <f>([1]Attleboro!K20+[1]Foxborough!K20)/2</f>
        <v>0</v>
      </c>
      <c r="L8" s="1">
        <f t="shared" ref="L8:M9" si="0">SUM(B8:K8)/10</f>
        <v>0</v>
      </c>
      <c r="M8" s="1">
        <f t="shared" si="0"/>
        <v>0</v>
      </c>
      <c r="N8" s="1">
        <f t="shared" ref="N8:N11" si="1">SUM(B8:M8)</f>
        <v>0</v>
      </c>
      <c r="O8" s="1">
        <f t="shared" ref="O8:O22" si="2">N8*1.06</f>
        <v>0</v>
      </c>
      <c r="P8" s="1">
        <f t="shared" ref="P8:P12" si="3">N8*1.07</f>
        <v>0</v>
      </c>
    </row>
    <row r="9" spans="1:38" x14ac:dyDescent="0.25">
      <c r="A9" s="6" t="s">
        <v>20</v>
      </c>
      <c r="B9" s="1">
        <f>([1]Attleboro!B21+[1]Foxborough!B21)/2</f>
        <v>38738.784999999996</v>
      </c>
      <c r="C9" s="1">
        <f>([1]Attleboro!C21+[1]Foxborough!C21)/2</f>
        <v>33124.115000000005</v>
      </c>
      <c r="D9" s="1">
        <f>([1]Attleboro!D21+[1]Foxborough!D21)/2</f>
        <v>37144.865000000005</v>
      </c>
      <c r="E9" s="1">
        <f>([1]Attleboro!E21+[1]Foxborough!E21)/2</f>
        <v>32460.344999999998</v>
      </c>
      <c r="F9" s="1">
        <f>([1]Attleboro!F21+[1]Foxborough!F21)/2</f>
        <v>31285.39</v>
      </c>
      <c r="G9" s="1">
        <f>([1]Attleboro!G21+[1]Foxborough!G21)/2</f>
        <v>30298.334999999999</v>
      </c>
      <c r="H9" s="1">
        <f>([1]Attleboro!H21+[1]Foxborough!H21)/2</f>
        <v>39527.979999999996</v>
      </c>
      <c r="I9" s="1">
        <f>([1]Attleboro!I21+[1]Foxborough!I21)/2</f>
        <v>31051.8</v>
      </c>
      <c r="J9" s="1">
        <f>([1]Attleboro!J21+[1]Foxborough!J21)/2</f>
        <v>23192.17</v>
      </c>
      <c r="K9" s="1">
        <f>([1]Attleboro!K21+[1]Foxborough!K21)/2</f>
        <v>31253.864999999998</v>
      </c>
      <c r="L9" s="1">
        <f t="shared" si="0"/>
        <v>32807.764999999999</v>
      </c>
      <c r="M9" s="1">
        <f t="shared" si="0"/>
        <v>32214.663</v>
      </c>
      <c r="N9" s="1">
        <f t="shared" si="1"/>
        <v>393100.07799999998</v>
      </c>
      <c r="O9" s="1">
        <f t="shared" si="2"/>
        <v>416686.08267999999</v>
      </c>
      <c r="P9" s="1">
        <f t="shared" si="3"/>
        <v>420617.08345999999</v>
      </c>
    </row>
    <row r="10" spans="1:38" x14ac:dyDescent="0.25">
      <c r="A10" s="6" t="s">
        <v>21</v>
      </c>
      <c r="B10" s="1">
        <f>([1]Attleboro!B64+[1]Foxborough!B64)/2</f>
        <v>52098.38</v>
      </c>
      <c r="C10" s="1">
        <f>([1]Attleboro!C64+[1]Foxborough!C64)/2</f>
        <v>35689.774999999994</v>
      </c>
      <c r="D10" s="1">
        <f>([1]Attleboro!D64+[1]Foxborough!D64)/2</f>
        <v>40691.699999999997</v>
      </c>
      <c r="E10" s="1">
        <f>([1]Attleboro!E64+[1]Foxborough!E64)/2</f>
        <v>40024.574999999997</v>
      </c>
      <c r="F10" s="1">
        <f>([1]Attleboro!F64+[1]Foxborough!F64)/2</f>
        <v>37335.58</v>
      </c>
      <c r="G10" s="1">
        <f>([1]Attleboro!G64+[1]Foxborough!G64)/2</f>
        <v>33982.165000000001</v>
      </c>
      <c r="H10" s="1">
        <f>([1]Attleboro!H64+[1]Foxborough!H64)/2</f>
        <v>36427.81</v>
      </c>
      <c r="I10" s="1">
        <f>([1]Attleboro!I64+[1]Foxborough!I64)/2</f>
        <v>34452.964999999997</v>
      </c>
      <c r="J10" s="1">
        <f>([1]Attleboro!J64+[1]Foxborough!J64)/2</f>
        <v>33078.465000000004</v>
      </c>
      <c r="K10" s="1">
        <f>([1]Attleboro!K64+[1]Foxborough!K64)/2</f>
        <v>32123.77</v>
      </c>
      <c r="L10" s="1">
        <f t="shared" ref="L10:M10" si="4">SUM(B10:K10)/10</f>
        <v>37590.518499999998</v>
      </c>
      <c r="M10" s="1">
        <f t="shared" si="4"/>
        <v>36139.732350000006</v>
      </c>
      <c r="N10" s="1">
        <f t="shared" si="1"/>
        <v>449635.43585000001</v>
      </c>
      <c r="O10" s="1">
        <f t="shared" si="2"/>
        <v>476613.56200100004</v>
      </c>
      <c r="P10" s="1">
        <f t="shared" si="3"/>
        <v>481109.91635950003</v>
      </c>
    </row>
    <row r="11" spans="1:38" x14ac:dyDescent="0.25">
      <c r="A11" s="6" t="s">
        <v>19</v>
      </c>
      <c r="B11" s="1">
        <f>SUM(B9+B10)</f>
        <v>90837.164999999994</v>
      </c>
      <c r="C11" s="1">
        <f t="shared" ref="C11:M11" si="5">SUM(C9+C10)</f>
        <v>68813.89</v>
      </c>
      <c r="D11" s="1">
        <f t="shared" si="5"/>
        <v>77836.565000000002</v>
      </c>
      <c r="E11" s="1">
        <f t="shared" si="5"/>
        <v>72484.92</v>
      </c>
      <c r="F11" s="1">
        <f t="shared" si="5"/>
        <v>68620.97</v>
      </c>
      <c r="G11" s="1">
        <f t="shared" si="5"/>
        <v>64280.5</v>
      </c>
      <c r="H11" s="1">
        <f t="shared" si="5"/>
        <v>75955.789999999994</v>
      </c>
      <c r="I11" s="1">
        <f t="shared" si="5"/>
        <v>65504.764999999999</v>
      </c>
      <c r="J11" s="1">
        <f t="shared" si="5"/>
        <v>56270.635000000002</v>
      </c>
      <c r="K11" s="1">
        <f t="shared" si="5"/>
        <v>63377.634999999995</v>
      </c>
      <c r="L11" s="1">
        <f t="shared" si="5"/>
        <v>70398.28349999999</v>
      </c>
      <c r="M11" s="1">
        <f t="shared" si="5"/>
        <v>68354.395350000006</v>
      </c>
      <c r="N11" s="1">
        <f t="shared" si="1"/>
        <v>842735.51384999999</v>
      </c>
      <c r="O11" s="1">
        <f t="shared" si="2"/>
        <v>893299.64468100003</v>
      </c>
      <c r="P11" s="1">
        <f t="shared" si="3"/>
        <v>901726.99981950002</v>
      </c>
    </row>
    <row r="12" spans="1:38" s="8" customFormat="1" x14ac:dyDescent="0.25">
      <c r="A12" s="6" t="s">
        <v>22</v>
      </c>
      <c r="B12" s="7">
        <f>B7-B11</f>
        <v>60465.160000000018</v>
      </c>
      <c r="C12" s="7">
        <f t="shared" ref="C12:M12" si="6">C7-C11</f>
        <v>69282.539999999994</v>
      </c>
      <c r="D12" s="7">
        <f t="shared" si="6"/>
        <v>64834.450000000012</v>
      </c>
      <c r="E12" s="7">
        <f t="shared" si="6"/>
        <v>77175.095000000016</v>
      </c>
      <c r="F12" s="7">
        <f t="shared" si="6"/>
        <v>76153.625</v>
      </c>
      <c r="G12" s="7">
        <f t="shared" si="6"/>
        <v>71795.44</v>
      </c>
      <c r="H12" s="7">
        <f t="shared" si="6"/>
        <v>59583.86000000003</v>
      </c>
      <c r="I12" s="7">
        <f t="shared" si="6"/>
        <v>59357.42</v>
      </c>
      <c r="J12" s="7">
        <f t="shared" si="6"/>
        <v>45975.48</v>
      </c>
      <c r="K12" s="7">
        <f t="shared" si="6"/>
        <v>58627.134999999995</v>
      </c>
      <c r="L12" s="7">
        <f t="shared" si="6"/>
        <v>64325.020500000013</v>
      </c>
      <c r="M12" s="7">
        <f t="shared" si="6"/>
        <v>64711.006549999991</v>
      </c>
      <c r="N12" s="7">
        <f>SUM(B12:M12)</f>
        <v>772286.23204999999</v>
      </c>
      <c r="O12" s="1">
        <f t="shared" si="2"/>
        <v>818623.40597299999</v>
      </c>
      <c r="P12" s="7">
        <f t="shared" si="3"/>
        <v>826346.26829350006</v>
      </c>
    </row>
    <row r="13" spans="1:38" ht="23.25" x14ac:dyDescent="0.25">
      <c r="A13" s="6" t="s">
        <v>23</v>
      </c>
      <c r="B13" s="1">
        <f>([1]Attleboro!B89+[1]Foxborough!B89)/2</f>
        <v>9268.5699999999979</v>
      </c>
      <c r="C13" s="1">
        <f>([1]Attleboro!C89+[1]Foxborough!C89)/2</f>
        <v>6672.4150000000009</v>
      </c>
      <c r="D13" s="1">
        <f>([1]Attleboro!D89+[1]Foxborough!D89)/2</f>
        <v>6885.8150000000005</v>
      </c>
      <c r="E13" s="1">
        <f>([1]Attleboro!E89+[1]Foxborough!E89)/2</f>
        <v>7082.7699999999995</v>
      </c>
      <c r="F13" s="1">
        <f>([1]Attleboro!F89+[1]Foxborough!F89)/2</f>
        <v>6495.3249999999998</v>
      </c>
      <c r="G13" s="1">
        <f>([1]Attleboro!G89+[1]Foxborough!G89)/2</f>
        <v>7248.0449999999983</v>
      </c>
      <c r="H13" s="1">
        <f>([1]Attleboro!H89+[1]Foxborough!H89)/2</f>
        <v>7760.0749999999998</v>
      </c>
      <c r="I13" s="1">
        <f>([1]Attleboro!I89+[1]Foxborough!I89)/2</f>
        <v>6736.75</v>
      </c>
      <c r="J13" s="1">
        <f>([1]Attleboro!J89+[1]Foxborough!J89)/2</f>
        <v>6961.6949999999988</v>
      </c>
      <c r="K13" s="1">
        <f>([1]Attleboro!K89+[1]Foxborough!K89)/2</f>
        <v>8318.0249999999996</v>
      </c>
      <c r="L13" s="1">
        <f t="shared" ref="L13:M14" si="7">SUM(B13:K13)/10</f>
        <v>7342.9484999999986</v>
      </c>
      <c r="M13" s="1">
        <f t="shared" si="7"/>
        <v>7150.3863499999989</v>
      </c>
      <c r="N13" s="1">
        <f t="shared" ref="N13:N21" si="8">SUM(B13:M13)</f>
        <v>87922.819849999985</v>
      </c>
      <c r="O13" s="1">
        <f t="shared" si="2"/>
        <v>93198.189040999991</v>
      </c>
      <c r="P13" s="1">
        <f t="shared" ref="P13:P22" si="9">N13*1.07</f>
        <v>94077.417239499991</v>
      </c>
    </row>
    <row r="14" spans="1:38" ht="23.25" x14ac:dyDescent="0.25">
      <c r="A14" s="6" t="s">
        <v>24</v>
      </c>
      <c r="B14" s="1">
        <f>([1]Attleboro!B95+[1]Foxborough!B95)/2</f>
        <v>1631.98</v>
      </c>
      <c r="C14" s="1">
        <f>([1]Attleboro!C95+[1]Foxborough!C95)/2</f>
        <v>667.85</v>
      </c>
      <c r="D14" s="1">
        <f>([1]Attleboro!D95+[1]Foxborough!D95)/2</f>
        <v>1258.105</v>
      </c>
      <c r="E14" s="1">
        <f>([1]Attleboro!E95+[1]Foxborough!E95)/2</f>
        <v>1402.2800000000002</v>
      </c>
      <c r="F14" s="1">
        <f>([1]Attleboro!F95+[1]Foxborough!F95)/2</f>
        <v>2190.7200000000003</v>
      </c>
      <c r="G14" s="1">
        <f>([1]Attleboro!G95+[1]Foxborough!G95)/2</f>
        <v>1434.5100000000002</v>
      </c>
      <c r="H14" s="1">
        <f>([1]Attleboro!H95+[1]Foxborough!H95)/2</f>
        <v>1254.105</v>
      </c>
      <c r="I14" s="1">
        <f>([1]Attleboro!I95+[1]Foxborough!I95)/2</f>
        <v>1583.82</v>
      </c>
      <c r="J14" s="1">
        <f>([1]Attleboro!J95+[1]Foxborough!J95)/2</f>
        <v>1786.17</v>
      </c>
      <c r="K14" s="1">
        <f>([1]Attleboro!K95+[1]Foxborough!K95)/2</f>
        <v>1811.2550000000001</v>
      </c>
      <c r="L14" s="1">
        <f t="shared" si="7"/>
        <v>1502.0794999999998</v>
      </c>
      <c r="M14" s="1">
        <f t="shared" si="7"/>
        <v>1489.0894499999999</v>
      </c>
      <c r="N14" s="1">
        <f t="shared" si="8"/>
        <v>18011.963949999998</v>
      </c>
      <c r="O14" s="1">
        <f t="shared" si="2"/>
        <v>19092.681786999998</v>
      </c>
      <c r="P14" s="1">
        <f t="shared" si="9"/>
        <v>19272.801426499998</v>
      </c>
    </row>
    <row r="15" spans="1:38" ht="23.25" x14ac:dyDescent="0.25">
      <c r="A15" s="6" t="s">
        <v>25</v>
      </c>
      <c r="B15" s="1">
        <f>([1]Attleboro!B110+[1]Foxborough!B110)/2</f>
        <v>9841.44</v>
      </c>
      <c r="C15" s="1">
        <f>([1]Attleboro!C110+[1]Foxborough!C110)/2</f>
        <v>9837.7750000000015</v>
      </c>
      <c r="D15" s="1">
        <f>([1]Attleboro!D110+[1]Foxborough!D110)/2</f>
        <v>9381.5250000000015</v>
      </c>
      <c r="E15" s="1">
        <f>([1]Attleboro!E110+[1]Foxborough!E110)/2</f>
        <v>11819.45</v>
      </c>
      <c r="F15" s="1">
        <f>([1]Attleboro!F110+[1]Foxborough!F110)/2</f>
        <v>16829.29</v>
      </c>
      <c r="G15" s="1">
        <f>([1]Attleboro!G110+[1]Foxborough!G110)/2</f>
        <v>12555.775000000001</v>
      </c>
      <c r="H15" s="1">
        <f>([1]Attleboro!H110+[1]Foxborough!H110)/2</f>
        <v>12780.814999999999</v>
      </c>
      <c r="I15" s="1">
        <f>([1]Attleboro!I110+[1]Foxborough!I110)/2</f>
        <v>10963.764999999999</v>
      </c>
      <c r="J15" s="1">
        <f>([1]Attleboro!J110+[1]Foxborough!J110)/2</f>
        <v>10440.24</v>
      </c>
      <c r="K15" s="1">
        <f>([1]Attleboro!K110+[1]Foxborough!K110)/2</f>
        <v>14565.815000000001</v>
      </c>
      <c r="L15" s="1">
        <f t="shared" ref="L15:M16" si="10">SUM(B15:K15)/10</f>
        <v>11901.589000000002</v>
      </c>
      <c r="M15" s="1">
        <f t="shared" si="10"/>
        <v>12107.603900000002</v>
      </c>
      <c r="N15" s="1">
        <f t="shared" si="8"/>
        <v>143025.08290000004</v>
      </c>
      <c r="O15" s="1">
        <f t="shared" si="2"/>
        <v>151606.58787400005</v>
      </c>
      <c r="P15" s="1">
        <f t="shared" si="9"/>
        <v>153036.83870300004</v>
      </c>
    </row>
    <row r="16" spans="1:38" x14ac:dyDescent="0.25">
      <c r="A16" s="6" t="s">
        <v>26</v>
      </c>
      <c r="B16" s="1">
        <f>([1]Attleboro!B111+[1]Foxborough!B111)/2</f>
        <v>20531.955000000002</v>
      </c>
      <c r="C16" s="1">
        <f>([1]Attleboro!C111+[1]Foxborough!C111)/2</f>
        <v>17429.97</v>
      </c>
      <c r="D16" s="1">
        <f>([1]Attleboro!D111+[1]Foxborough!D111)/2</f>
        <v>21724.904999999999</v>
      </c>
      <c r="E16" s="1">
        <f>([1]Attleboro!E111+[1]Foxborough!E111)/2</f>
        <v>20519.2</v>
      </c>
      <c r="F16" s="1">
        <f>([1]Attleboro!F111+[1]Foxborough!F111)/2</f>
        <v>18750.22</v>
      </c>
      <c r="G16" s="1">
        <f>([1]Attleboro!G111+[1]Foxborough!G111)/2</f>
        <v>19260.975000000002</v>
      </c>
      <c r="H16" s="1">
        <f>([1]Attleboro!H111+[1]Foxborough!H111)/2</f>
        <v>20555.125</v>
      </c>
      <c r="I16" s="1">
        <f>([1]Attleboro!I111+[1]Foxborough!I111)/2</f>
        <v>18952.240000000002</v>
      </c>
      <c r="J16" s="1">
        <f>([1]Attleboro!J111+[1]Foxborough!J111)/2</f>
        <v>18122.72</v>
      </c>
      <c r="K16" s="1">
        <f>([1]Attleboro!K111+[1]Foxborough!K111)/2</f>
        <v>22561.584999999999</v>
      </c>
      <c r="L16" s="1">
        <f t="shared" si="10"/>
        <v>19840.889499999997</v>
      </c>
      <c r="M16" s="1">
        <f t="shared" si="10"/>
        <v>19771.782950000001</v>
      </c>
      <c r="N16" s="1">
        <f t="shared" si="8"/>
        <v>238021.56744999997</v>
      </c>
      <c r="O16" s="1">
        <f t="shared" si="2"/>
        <v>252302.86149699998</v>
      </c>
      <c r="P16" s="1">
        <f t="shared" si="9"/>
        <v>254683.07717149999</v>
      </c>
    </row>
    <row r="17" spans="1:16" s="8" customFormat="1" x14ac:dyDescent="0.25">
      <c r="A17" s="6" t="s">
        <v>27</v>
      </c>
      <c r="B17" s="7">
        <f>B13+B14+B15+B16</f>
        <v>41273.945</v>
      </c>
      <c r="C17" s="7">
        <f t="shared" ref="C17:M17" si="11">C13+C14+C15+C16</f>
        <v>34608.01</v>
      </c>
      <c r="D17" s="7">
        <f t="shared" si="11"/>
        <v>39250.35</v>
      </c>
      <c r="E17" s="7">
        <f t="shared" si="11"/>
        <v>40823.699999999997</v>
      </c>
      <c r="F17" s="7">
        <f t="shared" si="11"/>
        <v>44265.555</v>
      </c>
      <c r="G17" s="7">
        <f t="shared" si="11"/>
        <v>40499.305000000008</v>
      </c>
      <c r="H17" s="7">
        <f t="shared" si="11"/>
        <v>42350.119999999995</v>
      </c>
      <c r="I17" s="7">
        <f t="shared" si="11"/>
        <v>38236.574999999997</v>
      </c>
      <c r="J17" s="7">
        <f t="shared" si="11"/>
        <v>37310.824999999997</v>
      </c>
      <c r="K17" s="7">
        <f t="shared" si="11"/>
        <v>47256.68</v>
      </c>
      <c r="L17" s="7">
        <f>L13+L14+L15+L16</f>
        <v>40587.506499999996</v>
      </c>
      <c r="M17" s="7">
        <f t="shared" si="11"/>
        <v>40518.862650000003</v>
      </c>
      <c r="N17" s="7">
        <f>SUM(B17:M17)</f>
        <v>486981.43415000004</v>
      </c>
      <c r="O17" s="1">
        <f t="shared" si="2"/>
        <v>516200.32019900007</v>
      </c>
      <c r="P17" s="7">
        <f t="shared" si="9"/>
        <v>521070.13454050006</v>
      </c>
    </row>
    <row r="18" spans="1:16" x14ac:dyDescent="0.25">
      <c r="A18" s="6" t="s">
        <v>28</v>
      </c>
      <c r="B18" s="1">
        <f>B12-B17</f>
        <v>19191.215000000018</v>
      </c>
      <c r="C18" s="1">
        <f t="shared" ref="C18:M18" si="12">C12-C17</f>
        <v>34674.529999999992</v>
      </c>
      <c r="D18" s="1">
        <f t="shared" si="12"/>
        <v>25584.100000000013</v>
      </c>
      <c r="E18" s="1">
        <f t="shared" si="12"/>
        <v>36351.395000000019</v>
      </c>
      <c r="F18" s="1">
        <f t="shared" si="12"/>
        <v>31888.07</v>
      </c>
      <c r="G18" s="1">
        <f t="shared" si="12"/>
        <v>31296.134999999995</v>
      </c>
      <c r="H18" s="1">
        <f t="shared" si="12"/>
        <v>17233.740000000034</v>
      </c>
      <c r="I18" s="1">
        <f t="shared" si="12"/>
        <v>21120.845000000001</v>
      </c>
      <c r="J18" s="1">
        <f t="shared" si="12"/>
        <v>8664.6550000000061</v>
      </c>
      <c r="K18" s="1">
        <f t="shared" si="12"/>
        <v>11370.454999999994</v>
      </c>
      <c r="L18" s="1">
        <f t="shared" si="12"/>
        <v>23737.514000000017</v>
      </c>
      <c r="M18" s="1">
        <f t="shared" si="12"/>
        <v>24192.143899999988</v>
      </c>
      <c r="N18" s="1">
        <f t="shared" si="8"/>
        <v>285304.79790000012</v>
      </c>
      <c r="O18" s="1">
        <f t="shared" si="2"/>
        <v>302423.08577400015</v>
      </c>
      <c r="P18" s="1">
        <f t="shared" si="9"/>
        <v>305276.13375300018</v>
      </c>
    </row>
    <row r="19" spans="1:16" x14ac:dyDescent="0.25">
      <c r="A19" s="6" t="s">
        <v>29</v>
      </c>
      <c r="B19" s="1">
        <f>([1]Attleboro!B123+[1]Foxborough!B123)/2</f>
        <v>2533.9700000000003</v>
      </c>
      <c r="C19" s="1">
        <f>([1]Attleboro!C123+[1]Foxborough!C123)/2</f>
        <v>2533.9700000000003</v>
      </c>
      <c r="D19" s="1">
        <f>([1]Attleboro!D123+[1]Foxborough!D123)/2</f>
        <v>2533.9700000000003</v>
      </c>
      <c r="E19" s="1">
        <f>([1]Attleboro!E123+[1]Foxborough!E123)/2</f>
        <v>2533.9700000000003</v>
      </c>
      <c r="F19" s="1">
        <f>([1]Attleboro!F123+[1]Foxborough!F123)/2</f>
        <v>2533.9700000000003</v>
      </c>
      <c r="G19" s="1">
        <f>([1]Attleboro!G123+[1]Foxborough!G123)/2</f>
        <v>2533.9700000000003</v>
      </c>
      <c r="H19" s="1">
        <f>([1]Attleboro!H123+[1]Foxborough!H123)/2</f>
        <v>2533.9700000000003</v>
      </c>
      <c r="I19" s="1">
        <f>([1]Attleboro!I123+[1]Foxborough!I123)/2</f>
        <v>4011.1550000000002</v>
      </c>
      <c r="J19" s="1">
        <f>([1]Attleboro!J123+[1]Foxborough!J123)/2</f>
        <v>3658.9700000000003</v>
      </c>
      <c r="K19" s="1">
        <f>([1]Attleboro!K123+[1]Foxborough!K123)/2</f>
        <v>3658.9700000000003</v>
      </c>
      <c r="L19" s="1">
        <f t="shared" ref="L19:M21" si="13">SUM(B19:K19)/10</f>
        <v>2906.6885000000007</v>
      </c>
      <c r="M19" s="1">
        <f t="shared" si="13"/>
        <v>2943.9603500000003</v>
      </c>
      <c r="N19" s="1">
        <f t="shared" si="8"/>
        <v>34917.533850000007</v>
      </c>
      <c r="O19" s="1">
        <f t="shared" si="2"/>
        <v>37012.585881000006</v>
      </c>
      <c r="P19" s="1">
        <f t="shared" si="9"/>
        <v>37361.761219500011</v>
      </c>
    </row>
    <row r="20" spans="1:16" x14ac:dyDescent="0.25">
      <c r="A20" s="6" t="s">
        <v>30</v>
      </c>
      <c r="B20" s="1">
        <f>([1]Attleboro!B124+[1]Foxborough!B124)/2</f>
        <v>2533.9700000000003</v>
      </c>
      <c r="C20" s="1">
        <f>([1]Attleboro!C124+[1]Foxborough!C124)/2</f>
        <v>2533.9700000000003</v>
      </c>
      <c r="D20" s="1">
        <f>([1]Attleboro!D124+[1]Foxborough!D124)/2</f>
        <v>2533.9700000000003</v>
      </c>
      <c r="E20" s="1">
        <f>([1]Attleboro!E124+[1]Foxborough!E124)/2</f>
        <v>2533.9700000000003</v>
      </c>
      <c r="F20" s="1">
        <f>([1]Attleboro!F124+[1]Foxborough!F124)/2</f>
        <v>2533.9700000000003</v>
      </c>
      <c r="G20" s="1">
        <f>([1]Attleboro!G124+[1]Foxborough!G124)/2</f>
        <v>2533.9700000000003</v>
      </c>
      <c r="H20" s="1">
        <f>([1]Attleboro!H124+[1]Foxborough!H124)/2</f>
        <v>2533.9700000000003</v>
      </c>
      <c r="I20" s="1">
        <f>([1]Attleboro!I124+[1]Foxborough!I124)/2</f>
        <v>4011.1550000000002</v>
      </c>
      <c r="J20" s="1">
        <f>([1]Attleboro!J124+[1]Foxborough!J124)/2</f>
        <v>3658.9700000000003</v>
      </c>
      <c r="K20" s="1">
        <f>([1]Attleboro!K124+[1]Foxborough!K124)/2</f>
        <v>3658.9700000000003</v>
      </c>
      <c r="L20" s="1">
        <f t="shared" si="13"/>
        <v>2906.6885000000007</v>
      </c>
      <c r="M20" s="1">
        <f t="shared" si="13"/>
        <v>2943.9603500000003</v>
      </c>
      <c r="N20" s="1">
        <f t="shared" si="8"/>
        <v>34917.533850000007</v>
      </c>
      <c r="O20" s="1">
        <f t="shared" si="2"/>
        <v>37012.585881000006</v>
      </c>
      <c r="P20" s="1">
        <f t="shared" si="9"/>
        <v>37361.761219500011</v>
      </c>
    </row>
    <row r="21" spans="1:16" x14ac:dyDescent="0.25">
      <c r="A21" s="6" t="s">
        <v>31</v>
      </c>
      <c r="B21" s="1">
        <f>([1]Attleboro!B125+[1]Foxborough!B125)/2</f>
        <v>-2533.9700000000003</v>
      </c>
      <c r="C21" s="1">
        <f>([1]Attleboro!C125+[1]Foxborough!C125)/2</f>
        <v>-2533.9700000000003</v>
      </c>
      <c r="D21" s="1">
        <f>([1]Attleboro!D125+[1]Foxborough!D125)/2</f>
        <v>-2533.9700000000003</v>
      </c>
      <c r="E21" s="1">
        <f>([1]Attleboro!E125+[1]Foxborough!E125)/2</f>
        <v>-2533.9700000000003</v>
      </c>
      <c r="F21" s="1">
        <f>([1]Attleboro!F125+[1]Foxborough!F125)/2</f>
        <v>-2533.9700000000003</v>
      </c>
      <c r="G21" s="1">
        <f>([1]Attleboro!G125+[1]Foxborough!G125)/2</f>
        <v>-2533.9700000000003</v>
      </c>
      <c r="H21" s="1">
        <f>([1]Attleboro!H125+[1]Foxborough!H125)/2</f>
        <v>-2533.9700000000003</v>
      </c>
      <c r="I21" s="1">
        <f>([1]Attleboro!I125+[1]Foxborough!I125)/2</f>
        <v>-4011.1550000000002</v>
      </c>
      <c r="J21" s="1">
        <f>([1]Attleboro!J125+[1]Foxborough!J125)/2</f>
        <v>-3658.9700000000003</v>
      </c>
      <c r="K21" s="1">
        <f>([1]Attleboro!K125+[1]Foxborough!K125)/2</f>
        <v>-3658.9700000000003</v>
      </c>
      <c r="L21" s="1">
        <f t="shared" si="13"/>
        <v>-2906.6885000000007</v>
      </c>
      <c r="M21" s="1">
        <f t="shared" si="13"/>
        <v>-2943.9603500000003</v>
      </c>
      <c r="N21" s="1">
        <f t="shared" si="8"/>
        <v>-34917.533850000007</v>
      </c>
      <c r="O21" s="1">
        <f t="shared" si="2"/>
        <v>-37012.585881000006</v>
      </c>
      <c r="P21" s="1">
        <f t="shared" si="9"/>
        <v>-37361.761219500011</v>
      </c>
    </row>
    <row r="22" spans="1:16" x14ac:dyDescent="0.25">
      <c r="A22" s="6" t="s">
        <v>32</v>
      </c>
      <c r="B22" s="1">
        <f>B18-B19</f>
        <v>16657.245000000017</v>
      </c>
      <c r="C22" s="1">
        <f t="shared" ref="C22:L22" si="14">C18-C19</f>
        <v>32140.55999999999</v>
      </c>
      <c r="D22" s="1">
        <f t="shared" si="14"/>
        <v>23050.130000000012</v>
      </c>
      <c r="E22" s="1">
        <f t="shared" si="14"/>
        <v>33817.425000000017</v>
      </c>
      <c r="F22" s="1">
        <f t="shared" si="14"/>
        <v>29354.1</v>
      </c>
      <c r="G22" s="1">
        <f t="shared" si="14"/>
        <v>28762.164999999994</v>
      </c>
      <c r="H22" s="1">
        <f t="shared" si="14"/>
        <v>14699.770000000033</v>
      </c>
      <c r="I22" s="1">
        <f t="shared" si="14"/>
        <v>17109.690000000002</v>
      </c>
      <c r="J22" s="1">
        <f t="shared" si="14"/>
        <v>5005.6850000000059</v>
      </c>
      <c r="K22" s="1">
        <f t="shared" si="14"/>
        <v>7711.4849999999942</v>
      </c>
      <c r="L22" s="1">
        <f t="shared" si="14"/>
        <v>20830.825500000017</v>
      </c>
      <c r="M22" s="1">
        <f>M18-M19</f>
        <v>21248.183549999987</v>
      </c>
      <c r="N22" s="1">
        <f>SUM(B22:M22)</f>
        <v>250387.26405000006</v>
      </c>
      <c r="O22" s="1">
        <f t="shared" si="2"/>
        <v>265410.49989300006</v>
      </c>
      <c r="P22" s="1">
        <f t="shared" si="9"/>
        <v>267914.37253350008</v>
      </c>
    </row>
    <row r="23" spans="1:16" x14ac:dyDescent="0.25">
      <c r="A23" s="6"/>
    </row>
    <row r="25" spans="1:16" ht="15.75" x14ac:dyDescent="0.25">
      <c r="A25" s="10" t="s">
        <v>34</v>
      </c>
    </row>
    <row r="26" spans="1:16" ht="15.75" x14ac:dyDescent="0.25">
      <c r="A26" s="9" t="s">
        <v>36</v>
      </c>
    </row>
    <row r="27" spans="1:16" ht="15.75" x14ac:dyDescent="0.25">
      <c r="A27" s="9" t="s">
        <v>37</v>
      </c>
    </row>
    <row r="28" spans="1:16" ht="15.75" x14ac:dyDescent="0.25">
      <c r="A28" s="9" t="s">
        <v>38</v>
      </c>
    </row>
    <row r="29" spans="1:16" ht="15.75" x14ac:dyDescent="0.25">
      <c r="A29" s="9" t="s">
        <v>35</v>
      </c>
    </row>
    <row r="30" spans="1:16" ht="15.75" x14ac:dyDescent="0.25">
      <c r="A30" s="9" t="s">
        <v>39</v>
      </c>
    </row>
    <row r="31" spans="1:16" ht="15.75" x14ac:dyDescent="0.25">
      <c r="A31" s="9" t="s">
        <v>40</v>
      </c>
    </row>
  </sheetData>
  <mergeCells count="4">
    <mergeCell ref="A1:H1"/>
    <mergeCell ref="A2:H2"/>
    <mergeCell ref="A3:M3"/>
    <mergeCell ref="O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Sojka</dc:creator>
  <cp:lastModifiedBy>Keith Goodman</cp:lastModifiedBy>
  <dcterms:created xsi:type="dcterms:W3CDTF">2015-06-05T18:17:20Z</dcterms:created>
  <dcterms:modified xsi:type="dcterms:W3CDTF">2026-03-12T14:44:31Z</dcterms:modified>
</cp:coreProperties>
</file>